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otes" sheetId="1" state="visible" r:id="rId1"/>
    <sheet name="Inputs" sheetId="2" state="visible" r:id="rId2"/>
    <sheet name="LTV-CAC" sheetId="3" state="visible" r:id="rId3"/>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0.0);&quot;-&quot;"/>
  </numFmts>
  <fonts count="6">
    <font>
      <name val="Calibri"/>
      <family val="2"/>
      <color theme="1"/>
      <sz val="11"/>
      <scheme val="minor"/>
    </font>
    <font>
      <name val="Arial"/>
      <b val="1"/>
      <color rgb="FF000000"/>
      <sz val="11"/>
    </font>
    <font>
      <name val="Arial"/>
      <color rgb="FF000000"/>
      <sz val="11"/>
    </font>
    <font>
      <name val="Arial"/>
      <color rgb="FF0000FF"/>
      <sz val="11"/>
    </font>
    <font>
      <name val="Arial"/>
      <b val="1"/>
      <color rgb="FF142C35"/>
      <sz val="17"/>
    </font>
    <font>
      <name val="Arial"/>
      <b val="1"/>
      <color rgb="FF000000"/>
      <sz val="13"/>
    </font>
  </fonts>
  <fills count="4">
    <fill>
      <patternFill/>
    </fill>
    <fill>
      <patternFill patternType="gray125"/>
    </fill>
    <fill>
      <patternFill patternType="solid">
        <fgColor rgb="FFD9D9D9"/>
      </patternFill>
    </fill>
    <fill>
      <patternFill patternType="solid">
        <fgColor rgb="FFE3F6F5"/>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1" fillId="2" borderId="0" pivotButton="0" quotePrefix="0" xfId="0"/>
    <xf numFmtId="0" fontId="3" fillId="0" borderId="0" pivotButton="0" quotePrefix="0" xfId="0"/>
    <xf numFmtId="164" fontId="3" fillId="0" borderId="0" pivotButton="0" quotePrefix="0" xfId="0"/>
    <xf numFmtId="165" fontId="3" fillId="0" borderId="0" pivotButton="0" quotePrefix="0" xfId="0"/>
    <xf numFmtId="0" fontId="4" fillId="0" borderId="0" pivotButton="0" quotePrefix="0" xfId="0"/>
    <xf numFmtId="164" fontId="2" fillId="0" borderId="0" pivotButton="0" quotePrefix="0" xfId="0"/>
    <xf numFmtId="164" fontId="1" fillId="0" borderId="0" pivotButton="0" quotePrefix="0" xfId="0"/>
    <xf numFmtId="0" fontId="1" fillId="3" borderId="0" pivotButton="0" quotePrefix="0" xfId="0"/>
    <xf numFmtId="164" fontId="1" fillId="3" borderId="0" pivotButton="0" quotePrefix="0" xfId="0"/>
    <xf numFmtId="165" fontId="2" fillId="0" borderId="0" pivotButton="0" quotePrefix="0" xfId="0"/>
    <xf numFmtId="166" fontId="2" fillId="0" borderId="0" pivotButton="0" quotePrefix="0" xfId="0"/>
    <xf numFmtId="0" fontId="5" fillId="3" borderId="0" pivotButton="0" quotePrefix="0" xfId="0"/>
    <xf numFmtId="166" fontId="5"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50" customWidth="1" min="1" max="1"/>
  </cols>
  <sheetData>
    <row r="1">
      <c r="A1" s="1" t="inlineStr">
        <is>
          <t>LTV:CAC calculator</t>
        </is>
      </c>
    </row>
    <row r="2">
      <c r="A2" s="2" t="inlineStr">
        <is>
          <t>A monthly customer acquisition cost and lifetime value template from getanfa. Free to use and adapt.</t>
        </is>
      </c>
    </row>
    <row r="3">
      <c r="A3" s="2" t="inlineStr"/>
    </row>
    <row r="4">
      <c r="A4" s="1" t="inlineStr">
        <is>
          <t>How to use</t>
        </is>
      </c>
    </row>
    <row r="5">
      <c r="A5" s="2" t="inlineStr">
        <is>
          <t>1. Go to the Inputs sheet. Enter your company name, currency, units, and the number of users you had at the start of month 1.</t>
        </is>
      </c>
    </row>
    <row r="6">
      <c r="A6" s="2" t="inlineStr">
        <is>
          <t>2. For each of the four months enter the sales and marketing costs, the lead acquisition cost per lead, the number of leads, the lead to user conversion rate, churned users, ARPU and gross profit margin.</t>
        </is>
      </c>
    </row>
    <row r="7">
      <c r="A7" s="2" t="inlineStr">
        <is>
          <t>3. Read the LTV-CAC sheet. It builds the acquisition cost stack, the user and MRR roll-forward and the unit economics for each month, then a blended LTV:CAC for the whole period.</t>
        </is>
      </c>
    </row>
    <row r="8">
      <c r="A8" s="2" t="inlineStr">
        <is>
          <t>4. Use the blended LTV:CAC as the headline. Read it against the usual references: below 1.0 you lose money on each customer, around 3.0 is often cited as healthy, well above 5.0 can mean underinvestment in growth.</t>
        </is>
      </c>
    </row>
    <row r="9">
      <c r="A9" s="2" t="inlineStr">
        <is>
          <t>5. Check that every line in the Checks block on the LTV-CAC sheet reads zero and the final line reads TRUE before you rely on the numbers.</t>
        </is>
      </c>
    </row>
    <row r="10">
      <c r="A10" s="2" t="inlineStr"/>
    </row>
    <row r="11">
      <c r="A11" s="1" t="inlineStr">
        <is>
          <t>Method</t>
        </is>
      </c>
    </row>
    <row r="12">
      <c r="A12" s="2" t="inlineStr">
        <is>
          <t>Total acquisition cost = lead acquisition cost per lead multiplied by the number of leads.</t>
        </is>
      </c>
    </row>
    <row r="13">
      <c r="A13" s="2" t="inlineStr">
        <is>
          <t>Total CAC = marketing payroll + sales payroll + software + other sales and marketing + total acquisition cost. It is a full-cost view of a month of go-to-market spend.</t>
        </is>
      </c>
    </row>
    <row r="14">
      <c r="A14" s="2" t="inlineStr">
        <is>
          <t>CAC per new user = total CAC divided by new users won that month.</t>
        </is>
      </c>
    </row>
    <row r="15">
      <c r="A15" s="2" t="inlineStr">
        <is>
          <t>New users = leads multiplied by the conversion rate. Closing users = opening users + new users - churned users, and opening users each month equals the prior month closing users.</t>
        </is>
      </c>
    </row>
    <row r="16">
      <c r="A16" s="2" t="inlineStr">
        <is>
          <t>MRR = closing users multiplied by ARPU. Churned MRR = churned users multiplied by ARPU. Net MRR = MRR multiplied by gross profit margin.</t>
        </is>
      </c>
    </row>
    <row r="17">
      <c r="A17" s="2" t="inlineStr">
        <is>
          <t>Monthly churn = churned users divided by opening users. Customer lifetime in months = 1 divided by monthly churn. LTV per user (monthly basis) = ARPU multiplied by gross margin multiplied by lifetime.</t>
        </is>
      </c>
    </row>
    <row r="18">
      <c r="A18" s="2" t="inlineStr"/>
    </row>
    <row r="19">
      <c r="A19" s="1" t="inlineStr">
        <is>
          <t>Why a blended LTV:CAC</t>
        </is>
      </c>
    </row>
    <row r="20">
      <c r="A20" s="2" t="inlineStr">
        <is>
          <t>A single month of churn produces a very unstable lifetime, so a per-month LTV:CAC can swing widely with no real change in the business. The headline figure is therefore blended across the period: blended CAC = total CAC over the four months divided by total new users; blended churn = total churned users divided by total opening users; blended LTV per user uses average ARPU and margin with the blended lifetime.</t>
        </is>
      </c>
    </row>
    <row r="21">
      <c r="A21" s="2" t="inlineStr">
        <is>
          <t>The per-month LTV:CAC line is kept for reference but should not be read as a stable ratio.</t>
        </is>
      </c>
    </row>
    <row r="22">
      <c r="A22" s="2" t="inlineStr"/>
    </row>
    <row r="23">
      <c r="A23" s="1" t="inlineStr">
        <is>
          <t>Conventions</t>
        </is>
      </c>
    </row>
    <row r="24">
      <c r="A24" s="2" t="inlineStr">
        <is>
          <t>Blue font marks inputs you can change. Black font marks formulas. Do not type over black cells.</t>
        </is>
      </c>
    </row>
    <row r="25">
      <c r="A25" s="2" t="inlineStr">
        <is>
          <t>All costs are entered as positive amounts. ARPU and MRR are monthly. Currency and units are set on the Inputs sheet and shown in the LTV-CAC headers.</t>
        </is>
      </c>
    </row>
    <row r="26">
      <c r="A26" s="2" t="inlineStr">
        <is>
          <t>This is a unit-economics heuristic, not a valuation or an investment recommendation.</t>
        </is>
      </c>
    </row>
    <row r="27">
      <c r="A27" s="2" t="inlineStr">
        <is>
          <t>The workbook opens with sample data so you can see how it works. Replace every blue cell with your own figures before use.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0"/>
  <sheetViews>
    <sheetView workbookViewId="0">
      <pane xSplit="1" ySplit="11" topLeftCell="B12" activePane="bottomRight" state="frozen"/>
      <selection pane="topRight"/>
      <selection pane="bottomLeft"/>
      <selection pane="bottomRight" activeCell="A1" sqref="A1"/>
    </sheetView>
  </sheetViews>
  <sheetFormatPr baseColWidth="8" defaultRowHeight="15"/>
  <cols>
    <col width="42" customWidth="1" min="1" max="1"/>
    <col width="13" customWidth="1" min="2" max="2"/>
    <col width="13" customWidth="1" min="3" max="3"/>
    <col width="13" customWidth="1" min="4" max="4"/>
    <col width="13" customWidth="1" min="5" max="5"/>
    <col width="52" customWidth="1" min="6" max="6"/>
  </cols>
  <sheetData>
    <row r="1">
      <c r="A1" s="1" t="inlineStr">
        <is>
          <t>Inputs</t>
        </is>
      </c>
    </row>
    <row r="2">
      <c r="A2" s="1" t="inlineStr">
        <is>
          <t>SAMPLE DATA: every blue cell below is an illustrative input. Replace with your own figures before use.</t>
        </is>
      </c>
    </row>
    <row r="4">
      <c r="A4" s="3" t="inlineStr">
        <is>
          <t>General assumptions</t>
        </is>
      </c>
      <c r="B4" s="3" t="inlineStr">
        <is>
          <t>Value</t>
        </is>
      </c>
      <c r="F4" s="3" t="inlineStr">
        <is>
          <t>Notes</t>
        </is>
      </c>
    </row>
    <row r="5">
      <c r="A5" s="2" t="inlineStr">
        <is>
          <t>Company name</t>
        </is>
      </c>
      <c r="B5" s="4" t="inlineStr">
        <is>
          <t>Sample Co (sample data)</t>
        </is>
      </c>
    </row>
    <row r="6">
      <c r="A6" s="2" t="inlineStr">
        <is>
          <t>Currency</t>
        </is>
      </c>
      <c r="B6" s="4" t="inlineStr">
        <is>
          <t>USD</t>
        </is>
      </c>
      <c r="F6" s="2" t="inlineStr">
        <is>
          <t>Three-letter code, shown in the LTV-CAC headers</t>
        </is>
      </c>
    </row>
    <row r="7">
      <c r="A7" s="2" t="inlineStr">
        <is>
          <t>Units</t>
        </is>
      </c>
      <c r="B7" s="4" t="inlineStr">
        <is>
          <t>whole units</t>
        </is>
      </c>
      <c r="F7" s="2" t="inlineStr">
        <is>
          <t>For example: whole units, or thousands</t>
        </is>
      </c>
    </row>
    <row r="8">
      <c r="A8" s="2" t="inlineStr">
        <is>
          <t>Opening users (start of month 1)</t>
        </is>
      </c>
      <c r="B8" s="5" t="n">
        <v>38</v>
      </c>
      <c r="F8" s="2" t="inlineStr">
        <is>
          <t>Active paying users at the start of the first month</t>
        </is>
      </c>
    </row>
    <row r="10">
      <c r="A10" s="3" t="inlineStr">
        <is>
          <t>Monthly inputs (enter costs as positive amounts)</t>
        </is>
      </c>
      <c r="B10" s="3" t="inlineStr">
        <is>
          <t>Month 1</t>
        </is>
      </c>
      <c r="C10" s="3" t="inlineStr">
        <is>
          <t>Month 2</t>
        </is>
      </c>
      <c r="D10" s="3" t="inlineStr">
        <is>
          <t>Month 3</t>
        </is>
      </c>
      <c r="E10" s="3" t="inlineStr">
        <is>
          <t>Month 4</t>
        </is>
      </c>
      <c r="F10" s="3" t="inlineStr">
        <is>
          <t>Notes</t>
        </is>
      </c>
    </row>
    <row r="11">
      <c r="A11" s="2" t="inlineStr">
        <is>
          <t>Marketing payroll</t>
        </is>
      </c>
      <c r="B11" s="5" t="n">
        <v>3000</v>
      </c>
      <c r="C11" s="5" t="n">
        <v>10000</v>
      </c>
      <c r="D11" s="5" t="n">
        <v>10000</v>
      </c>
      <c r="E11" s="5" t="n">
        <v>10000</v>
      </c>
      <c r="F11" s="2" t="inlineStr">
        <is>
          <t>Fully loaded marketing staff cost for the month</t>
        </is>
      </c>
    </row>
    <row r="12">
      <c r="A12" s="2" t="inlineStr">
        <is>
          <t>Sales payroll</t>
        </is>
      </c>
      <c r="B12" s="5" t="n">
        <v>10000</v>
      </c>
      <c r="C12" s="5" t="n">
        <v>10000</v>
      </c>
      <c r="D12" s="5" t="n">
        <v>10000</v>
      </c>
      <c r="E12" s="5" t="n">
        <v>10000</v>
      </c>
      <c r="F12" s="2" t="inlineStr">
        <is>
          <t>Fully loaded sales staff cost for the month</t>
        </is>
      </c>
    </row>
    <row r="13">
      <c r="A13" s="2" t="inlineStr">
        <is>
          <t>Sales and marketing software</t>
        </is>
      </c>
      <c r="B13" s="5" t="n">
        <v>1200</v>
      </c>
      <c r="C13" s="5" t="n">
        <v>1000</v>
      </c>
      <c r="D13" s="5" t="n">
        <v>1000</v>
      </c>
      <c r="E13" s="5" t="n">
        <v>1000</v>
      </c>
      <c r="F13" s="2" t="inlineStr">
        <is>
          <t>Tools attributable to acquisition</t>
        </is>
      </c>
    </row>
    <row r="14">
      <c r="A14" s="2" t="inlineStr">
        <is>
          <t>Other sales and marketing</t>
        </is>
      </c>
      <c r="B14" s="5" t="n">
        <v>300</v>
      </c>
      <c r="C14" s="5" t="n">
        <v>200</v>
      </c>
      <c r="D14" s="5" t="n">
        <v>200</v>
      </c>
      <c r="E14" s="5" t="n">
        <v>200</v>
      </c>
      <c r="F14" s="2" t="inlineStr">
        <is>
          <t>Events, content, agencies and other acquisition spend</t>
        </is>
      </c>
    </row>
    <row r="15">
      <c r="A15" s="2" t="inlineStr">
        <is>
          <t>Lead acquisition cost per lead</t>
        </is>
      </c>
      <c r="B15" s="5" t="n">
        <v>10</v>
      </c>
      <c r="C15" s="5" t="n">
        <v>10</v>
      </c>
      <c r="D15" s="5" t="n">
        <v>8</v>
      </c>
      <c r="E15" s="5" t="n">
        <v>7</v>
      </c>
      <c r="F15" s="2" t="inlineStr">
        <is>
          <t>Media or list cost to source one lead</t>
        </is>
      </c>
    </row>
    <row r="16">
      <c r="A16" s="2" t="inlineStr">
        <is>
          <t>Number of leads</t>
        </is>
      </c>
      <c r="B16" s="5" t="n">
        <v>500</v>
      </c>
      <c r="C16" s="5" t="n">
        <v>200</v>
      </c>
      <c r="D16" s="5" t="n">
        <v>200</v>
      </c>
      <c r="E16" s="5" t="n">
        <v>500</v>
      </c>
      <c r="F16" s="2" t="inlineStr">
        <is>
          <t>Leads sourced in the month</t>
        </is>
      </c>
    </row>
    <row r="17">
      <c r="A17" s="2" t="inlineStr">
        <is>
          <t>Conversion rate (lead to user)</t>
        </is>
      </c>
      <c r="B17" s="6" t="n">
        <v>0.01</v>
      </c>
      <c r="C17" s="6" t="n">
        <v>0.02</v>
      </c>
      <c r="D17" s="6" t="n">
        <v>0.015</v>
      </c>
      <c r="E17" s="6" t="n">
        <v>0.006</v>
      </c>
      <c r="F17" s="2" t="inlineStr">
        <is>
          <t>Share of leads that become paying users</t>
        </is>
      </c>
    </row>
    <row r="18">
      <c r="A18" s="2" t="inlineStr">
        <is>
          <t>Churned users</t>
        </is>
      </c>
      <c r="B18" s="5" t="n">
        <v>3</v>
      </c>
      <c r="C18" s="5" t="n">
        <v>1</v>
      </c>
      <c r="D18" s="5" t="n">
        <v>2</v>
      </c>
      <c r="E18" s="5" t="n">
        <v>3</v>
      </c>
      <c r="F18" s="2" t="inlineStr">
        <is>
          <t>Paying users lost during the month</t>
        </is>
      </c>
    </row>
    <row r="19">
      <c r="A19" s="2" t="inlineStr">
        <is>
          <t>ARPU (monthly)</t>
        </is>
      </c>
      <c r="B19" s="5" t="n">
        <v>499</v>
      </c>
      <c r="C19" s="5" t="n">
        <v>499</v>
      </c>
      <c r="D19" s="5" t="n">
        <v>599</v>
      </c>
      <c r="E19" s="5" t="n">
        <v>599</v>
      </c>
      <c r="F19" s="2" t="inlineStr">
        <is>
          <t>Average monthly revenue per user</t>
        </is>
      </c>
    </row>
    <row r="20">
      <c r="A20" s="2" t="inlineStr">
        <is>
          <t>Gross profit margin</t>
        </is>
      </c>
      <c r="B20" s="6" t="n">
        <v>0.78</v>
      </c>
      <c r="C20" s="6" t="n">
        <v>0.8</v>
      </c>
      <c r="D20" s="6" t="n">
        <v>0.8100000000000001</v>
      </c>
      <c r="E20" s="6" t="n">
        <v>0.82</v>
      </c>
      <c r="F20" s="2" t="inlineStr">
        <is>
          <t>Recurring gross margin used for net MRR and LTV</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1"/>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6" customWidth="1" min="1" max="1"/>
    <col width="15" customWidth="1" min="2" max="2"/>
    <col width="15" customWidth="1" min="3" max="3"/>
    <col width="15" customWidth="1" min="4" max="4"/>
    <col width="15" customWidth="1" min="5" max="5"/>
  </cols>
  <sheetData>
    <row r="1">
      <c r="A1" s="7" t="inlineStr">
        <is>
          <t>LTV:CAC calculator</t>
        </is>
      </c>
    </row>
    <row r="2">
      <c r="A2" s="2">
        <f>Inputs!$B$5&amp;" | Amounts in "&amp;Inputs!$B$6&amp;", "&amp;Inputs!$B$7&amp;" | ARPU and MRR are monthly"</f>
        <v/>
      </c>
    </row>
    <row r="3">
      <c r="A3" s="2" t="inlineStr">
        <is>
          <t>Full-cost CAC and blended LTV:CAC across four months</t>
        </is>
      </c>
    </row>
    <row r="5">
      <c r="A5" s="3" t="inlineStr">
        <is>
          <t>Acquisition cost</t>
        </is>
      </c>
      <c r="B5" s="3">
        <f>Inputs!B$10</f>
        <v/>
      </c>
      <c r="C5" s="3">
        <f>Inputs!C$10</f>
        <v/>
      </c>
      <c r="D5" s="3">
        <f>Inputs!D$10</f>
        <v/>
      </c>
      <c r="E5" s="3">
        <f>Inputs!E$10</f>
        <v/>
      </c>
    </row>
    <row r="6">
      <c r="A6" s="2" t="inlineStr">
        <is>
          <t>Marketing payroll</t>
        </is>
      </c>
      <c r="B6" s="8">
        <f>Inputs!B11</f>
        <v/>
      </c>
      <c r="C6" s="8">
        <f>Inputs!C11</f>
        <v/>
      </c>
      <c r="D6" s="8">
        <f>Inputs!D11</f>
        <v/>
      </c>
      <c r="E6" s="8">
        <f>Inputs!E11</f>
        <v/>
      </c>
    </row>
    <row r="7">
      <c r="A7" s="2" t="inlineStr">
        <is>
          <t>Sales payroll</t>
        </is>
      </c>
      <c r="B7" s="8">
        <f>Inputs!B12</f>
        <v/>
      </c>
      <c r="C7" s="8">
        <f>Inputs!C12</f>
        <v/>
      </c>
      <c r="D7" s="8">
        <f>Inputs!D12</f>
        <v/>
      </c>
      <c r="E7" s="8">
        <f>Inputs!E12</f>
        <v/>
      </c>
    </row>
    <row r="8">
      <c r="A8" s="2" t="inlineStr">
        <is>
          <t>Sales and marketing software</t>
        </is>
      </c>
      <c r="B8" s="8">
        <f>Inputs!B13</f>
        <v/>
      </c>
      <c r="C8" s="8">
        <f>Inputs!C13</f>
        <v/>
      </c>
      <c r="D8" s="8">
        <f>Inputs!D13</f>
        <v/>
      </c>
      <c r="E8" s="8">
        <f>Inputs!E13</f>
        <v/>
      </c>
    </row>
    <row r="9">
      <c r="A9" s="2" t="inlineStr">
        <is>
          <t>Other sales and marketing</t>
        </is>
      </c>
      <c r="B9" s="8">
        <f>Inputs!B14</f>
        <v/>
      </c>
      <c r="C9" s="8">
        <f>Inputs!C14</f>
        <v/>
      </c>
      <c r="D9" s="8">
        <f>Inputs!D14</f>
        <v/>
      </c>
      <c r="E9" s="8">
        <f>Inputs!E14</f>
        <v/>
      </c>
    </row>
    <row r="10">
      <c r="A10" s="2" t="inlineStr">
        <is>
          <t>Lead acquisition cost per lead</t>
        </is>
      </c>
      <c r="B10" s="8">
        <f>Inputs!B15</f>
        <v/>
      </c>
      <c r="C10" s="8">
        <f>Inputs!C15</f>
        <v/>
      </c>
      <c r="D10" s="8">
        <f>Inputs!D15</f>
        <v/>
      </c>
      <c r="E10" s="8">
        <f>Inputs!E15</f>
        <v/>
      </c>
    </row>
    <row r="11">
      <c r="A11" s="2" t="inlineStr">
        <is>
          <t>Total acquisition cost</t>
        </is>
      </c>
      <c r="B11" s="8">
        <f>Inputs!B15*Inputs!B16</f>
        <v/>
      </c>
      <c r="C11" s="8">
        <f>Inputs!C15*Inputs!C16</f>
        <v/>
      </c>
      <c r="D11" s="8">
        <f>Inputs!D15*Inputs!D16</f>
        <v/>
      </c>
      <c r="E11" s="8">
        <f>Inputs!E15*Inputs!E16</f>
        <v/>
      </c>
    </row>
    <row r="12">
      <c r="A12" s="1" t="inlineStr">
        <is>
          <t>Total CAC</t>
        </is>
      </c>
      <c r="B12" s="9">
        <f>B6+B7+B8+B9+B11</f>
        <v/>
      </c>
      <c r="C12" s="9">
        <f>C6+C7+C8+C9+C11</f>
        <v/>
      </c>
      <c r="D12" s="9">
        <f>D6+D7+D8+D9+D11</f>
        <v/>
      </c>
      <c r="E12" s="9">
        <f>E6+E7+E8+E9+E11</f>
        <v/>
      </c>
    </row>
    <row r="13">
      <c r="A13" s="10" t="inlineStr">
        <is>
          <t>CAC per new user</t>
        </is>
      </c>
      <c r="B13" s="11">
        <f>IF(B18=0,"n.a.",B12/B18)</f>
        <v/>
      </c>
      <c r="C13" s="11">
        <f>IF(C18=0,"n.a.",C12/C18)</f>
        <v/>
      </c>
      <c r="D13" s="11">
        <f>IF(D18=0,"n.a.",D12/D18)</f>
        <v/>
      </c>
      <c r="E13" s="11">
        <f>IF(E18=0,"n.a.",E12/E18)</f>
        <v/>
      </c>
    </row>
    <row r="15">
      <c r="A15" s="3" t="inlineStr">
        <is>
          <t>Users and revenue</t>
        </is>
      </c>
      <c r="B15" s="3">
        <f>Inputs!B$10</f>
        <v/>
      </c>
      <c r="C15" s="3">
        <f>Inputs!C$10</f>
        <v/>
      </c>
      <c r="D15" s="3">
        <f>Inputs!D$10</f>
        <v/>
      </c>
      <c r="E15" s="3">
        <f>Inputs!E$10</f>
        <v/>
      </c>
    </row>
    <row r="16">
      <c r="A16" s="2" t="inlineStr">
        <is>
          <t>Number of leads</t>
        </is>
      </c>
      <c r="B16" s="8">
        <f>Inputs!B16</f>
        <v/>
      </c>
      <c r="C16" s="8">
        <f>Inputs!C16</f>
        <v/>
      </c>
      <c r="D16" s="8">
        <f>Inputs!D16</f>
        <v/>
      </c>
      <c r="E16" s="8">
        <f>Inputs!E16</f>
        <v/>
      </c>
    </row>
    <row r="17">
      <c r="A17" s="2" t="inlineStr">
        <is>
          <t>Conversion rate (lead to user)</t>
        </is>
      </c>
      <c r="B17" s="12">
        <f>Inputs!B17</f>
        <v/>
      </c>
      <c r="C17" s="12">
        <f>Inputs!C17</f>
        <v/>
      </c>
      <c r="D17" s="12">
        <f>Inputs!D17</f>
        <v/>
      </c>
      <c r="E17" s="12">
        <f>Inputs!E17</f>
        <v/>
      </c>
    </row>
    <row r="18">
      <c r="A18" s="2" t="inlineStr">
        <is>
          <t>New users</t>
        </is>
      </c>
      <c r="B18" s="8">
        <f>B16*B17</f>
        <v/>
      </c>
      <c r="C18" s="8">
        <f>C16*C17</f>
        <v/>
      </c>
      <c r="D18" s="8">
        <f>D16*D17</f>
        <v/>
      </c>
      <c r="E18" s="8">
        <f>E16*E17</f>
        <v/>
      </c>
    </row>
    <row r="19">
      <c r="A19" s="2" t="inlineStr">
        <is>
          <t>Opening users</t>
        </is>
      </c>
      <c r="B19" s="8">
        <f>Inputs!$B$8</f>
        <v/>
      </c>
      <c r="C19" s="8">
        <f>B21</f>
        <v/>
      </c>
      <c r="D19" s="8">
        <f>C21</f>
        <v/>
      </c>
      <c r="E19" s="8">
        <f>D21</f>
        <v/>
      </c>
    </row>
    <row r="20">
      <c r="A20" s="2" t="inlineStr">
        <is>
          <t>Churned users</t>
        </is>
      </c>
      <c r="B20" s="8">
        <f>Inputs!B18</f>
        <v/>
      </c>
      <c r="C20" s="8">
        <f>Inputs!C18</f>
        <v/>
      </c>
      <c r="D20" s="8">
        <f>Inputs!D18</f>
        <v/>
      </c>
      <c r="E20" s="8">
        <f>Inputs!E18</f>
        <v/>
      </c>
    </row>
    <row r="21">
      <c r="A21" s="1" t="inlineStr">
        <is>
          <t>Closing users</t>
        </is>
      </c>
      <c r="B21" s="9">
        <f>B19+B18-B20</f>
        <v/>
      </c>
      <c r="C21" s="9">
        <f>C19+C18-C20</f>
        <v/>
      </c>
      <c r="D21" s="9">
        <f>D19+D18-D20</f>
        <v/>
      </c>
      <c r="E21" s="9">
        <f>E19+E18-E20</f>
        <v/>
      </c>
    </row>
    <row r="22">
      <c r="A22" s="2" t="inlineStr">
        <is>
          <t>ARPU (monthly)</t>
        </is>
      </c>
      <c r="B22" s="8">
        <f>Inputs!B19</f>
        <v/>
      </c>
      <c r="C22" s="8">
        <f>Inputs!C19</f>
        <v/>
      </c>
      <c r="D22" s="8">
        <f>Inputs!D19</f>
        <v/>
      </c>
      <c r="E22" s="8">
        <f>Inputs!E19</f>
        <v/>
      </c>
    </row>
    <row r="23">
      <c r="A23" s="1" t="inlineStr">
        <is>
          <t>MRR</t>
        </is>
      </c>
      <c r="B23" s="9">
        <f>B21*B22</f>
        <v/>
      </c>
      <c r="C23" s="9">
        <f>C21*C22</f>
        <v/>
      </c>
      <c r="D23" s="9">
        <f>D21*D22</f>
        <v/>
      </c>
      <c r="E23" s="9">
        <f>E21*E22</f>
        <v/>
      </c>
    </row>
    <row r="24">
      <c r="A24" s="2" t="inlineStr">
        <is>
          <t>MoM growth</t>
        </is>
      </c>
      <c r="B24" s="12" t="inlineStr"/>
      <c r="C24" s="12">
        <f>IF(B23=0,"n.a.",C23/B23-1)</f>
        <v/>
      </c>
      <c r="D24" s="12">
        <f>IF(C23=0,"n.a.",D23/C23-1)</f>
        <v/>
      </c>
      <c r="E24" s="12">
        <f>IF(D23=0,"n.a.",E23/D23-1)</f>
        <v/>
      </c>
    </row>
    <row r="25">
      <c r="A25" s="2" t="inlineStr">
        <is>
          <t>Churned MRR</t>
        </is>
      </c>
      <c r="B25" s="8">
        <f>B20*B22</f>
        <v/>
      </c>
      <c r="C25" s="8">
        <f>C20*C22</f>
        <v/>
      </c>
      <c r="D25" s="8">
        <f>D20*D22</f>
        <v/>
      </c>
      <c r="E25" s="8">
        <f>E20*E22</f>
        <v/>
      </c>
    </row>
    <row r="27">
      <c r="A27" s="3" t="inlineStr">
        <is>
          <t>Unit economics</t>
        </is>
      </c>
      <c r="B27" s="3">
        <f>Inputs!B$10</f>
        <v/>
      </c>
      <c r="C27" s="3">
        <f>Inputs!C$10</f>
        <v/>
      </c>
      <c r="D27" s="3">
        <f>Inputs!D$10</f>
        <v/>
      </c>
      <c r="E27" s="3">
        <f>Inputs!E$10</f>
        <v/>
      </c>
    </row>
    <row r="28">
      <c r="A28" s="2" t="inlineStr">
        <is>
          <t>Gross profit margin</t>
        </is>
      </c>
      <c r="B28" s="12">
        <f>Inputs!B20</f>
        <v/>
      </c>
      <c r="C28" s="12">
        <f>Inputs!C20</f>
        <v/>
      </c>
      <c r="D28" s="12">
        <f>Inputs!D20</f>
        <v/>
      </c>
      <c r="E28" s="12">
        <f>Inputs!E20</f>
        <v/>
      </c>
    </row>
    <row r="29">
      <c r="A29" s="2" t="inlineStr">
        <is>
          <t>Net MRR</t>
        </is>
      </c>
      <c r="B29" s="8">
        <f>B23*B28</f>
        <v/>
      </c>
      <c r="C29" s="8">
        <f>C23*C28</f>
        <v/>
      </c>
      <c r="D29" s="8">
        <f>D23*D28</f>
        <v/>
      </c>
      <c r="E29" s="8">
        <f>E23*E28</f>
        <v/>
      </c>
    </row>
    <row r="30">
      <c r="A30" s="2" t="inlineStr">
        <is>
          <t>Monthly churn</t>
        </is>
      </c>
      <c r="B30" s="12">
        <f>IF(B19=0,"n.a.",B20/B19)</f>
        <v/>
      </c>
      <c r="C30" s="12">
        <f>IF(C19=0,"n.a.",C20/C19)</f>
        <v/>
      </c>
      <c r="D30" s="12">
        <f>IF(D19=0,"n.a.",D20/D19)</f>
        <v/>
      </c>
      <c r="E30" s="12">
        <f>IF(E19=0,"n.a.",E20/E19)</f>
        <v/>
      </c>
    </row>
    <row r="31">
      <c r="A31" s="2" t="inlineStr">
        <is>
          <t>Customer lifetime, months</t>
        </is>
      </c>
      <c r="B31" s="13">
        <f>IF(OR(B30="n.a.",B30=0),"n.a.",1/B30)</f>
        <v/>
      </c>
      <c r="C31" s="13">
        <f>IF(OR(C30="n.a.",C30=0),"n.a.",1/C30)</f>
        <v/>
      </c>
      <c r="D31" s="13">
        <f>IF(OR(D30="n.a.",D30=0),"n.a.",1/D30)</f>
        <v/>
      </c>
      <c r="E31" s="13">
        <f>IF(OR(E30="n.a.",E30=0),"n.a.",1/E30)</f>
        <v/>
      </c>
    </row>
    <row r="32">
      <c r="A32" s="2" t="inlineStr">
        <is>
          <t>LTV per user, monthly basis</t>
        </is>
      </c>
      <c r="B32" s="8">
        <f>IF(B31="n.a.","n.a.",B22*B28*B31)</f>
        <v/>
      </c>
      <c r="C32" s="8">
        <f>IF(C31="n.a.","n.a.",C22*C28*C31)</f>
        <v/>
      </c>
      <c r="D32" s="8">
        <f>IF(D31="n.a.","n.a.",D22*D28*D31)</f>
        <v/>
      </c>
      <c r="E32" s="8">
        <f>IF(E31="n.a.","n.a.",E22*E28*E31)</f>
        <v/>
      </c>
    </row>
    <row r="33">
      <c r="A33" s="2" t="inlineStr">
        <is>
          <t>LTV:CAC, monthly basis</t>
        </is>
      </c>
      <c r="B33" s="13">
        <f>IF(OR(B32="n.a.",B13="n.a.",B13=0),"n.a.",B32/B13)</f>
        <v/>
      </c>
      <c r="C33" s="13">
        <f>IF(OR(C32="n.a.",C13="n.a.",C13=0),"n.a.",C32/C13)</f>
        <v/>
      </c>
      <c r="D33" s="13">
        <f>IF(OR(D32="n.a.",D13="n.a.",D13=0),"n.a.",D32/D13)</f>
        <v/>
      </c>
      <c r="E33" s="13">
        <f>IF(OR(E32="n.a.",E13="n.a.",E13=0),"n.a.",E32/E13)</f>
        <v/>
      </c>
    </row>
    <row r="35">
      <c r="A35" s="3" t="inlineStr">
        <is>
          <t>Blended unit economics (period)</t>
        </is>
      </c>
      <c r="B35" s="3">
        <f>Inputs!B$10</f>
        <v/>
      </c>
      <c r="C35" s="3">
        <f>Inputs!C$10</f>
        <v/>
      </c>
      <c r="D35" s="3">
        <f>Inputs!D$10</f>
        <v/>
      </c>
      <c r="E35" s="3">
        <f>Inputs!E$10</f>
        <v/>
      </c>
    </row>
    <row r="36">
      <c r="A36" s="2" t="inlineStr">
        <is>
          <t>Blended CAC per new user</t>
        </is>
      </c>
      <c r="B36" s="8">
        <f>IF(SUM(B18:E18)=0,"n.a.",SUM(B12:E12)/SUM(B18:E18))</f>
        <v/>
      </c>
    </row>
    <row r="37">
      <c r="A37" s="2" t="inlineStr">
        <is>
          <t>Blended ARPU</t>
        </is>
      </c>
      <c r="B37" s="8">
        <f>AVERAGE(B22:E22)</f>
        <v/>
      </c>
    </row>
    <row r="38">
      <c r="A38" s="2" t="inlineStr">
        <is>
          <t>Blended gross margin</t>
        </is>
      </c>
      <c r="B38" s="12">
        <f>AVERAGE(B28:E28)</f>
        <v/>
      </c>
    </row>
    <row r="39">
      <c r="A39" s="2" t="inlineStr">
        <is>
          <t>Blended monthly churn</t>
        </is>
      </c>
      <c r="B39" s="12">
        <f>IF(SUM(B19:E19)=0,"n.a.",SUM(B20:E20)/SUM(B19:E19))</f>
        <v/>
      </c>
    </row>
    <row r="40">
      <c r="A40" s="2" t="inlineStr">
        <is>
          <t>Blended customer lifetime, months</t>
        </is>
      </c>
      <c r="B40" s="13">
        <f>IF(OR(B39="n.a.",B39=0),"n.a.",1/B39)</f>
        <v/>
      </c>
    </row>
    <row r="41">
      <c r="A41" s="2" t="inlineStr">
        <is>
          <t>Blended LTV per user</t>
        </is>
      </c>
      <c r="B41" s="8">
        <f>IF(B40="n.a.","n.a.",B37*B38*B40)</f>
        <v/>
      </c>
    </row>
    <row r="42">
      <c r="A42" s="14" t="inlineStr">
        <is>
          <t>Headline LTV:CAC (blended)</t>
        </is>
      </c>
      <c r="B42" s="15">
        <f>IF(OR(B36="n.a.",B36=0,B41="n.a."),"n.a.",B41/B36)</f>
        <v/>
      </c>
    </row>
    <row r="44">
      <c r="A44" s="1" t="inlineStr">
        <is>
          <t>Checks (each line should be zero, final line TRUE)</t>
        </is>
      </c>
    </row>
    <row r="45">
      <c r="A45" s="2" t="inlineStr">
        <is>
          <t>Closing users less (opening + new - churned), summed</t>
        </is>
      </c>
      <c r="B45" s="8">
        <f>(B21-(B19+B18-B20))+(C21-(C19+C18-C20))+(D21-(D19+D18-D20))+(E21-(E19+E18-E20))</f>
        <v/>
      </c>
    </row>
    <row r="46">
      <c r="A46" s="2" t="inlineStr">
        <is>
          <t>Opening users less prior closing users, summed</t>
        </is>
      </c>
      <c r="B46" s="8">
        <f>(C19-B21)+(D19-C21)+(E19-D21)</f>
        <v/>
      </c>
    </row>
    <row r="47">
      <c r="A47" s="2" t="inlineStr">
        <is>
          <t>MRR less (closing users x ARPU), summed</t>
        </is>
      </c>
      <c r="B47" s="8">
        <f>(B23-B21*B22)+(C23-C21*C22)+(D23-D21*D22)+(E23-E21*E22)</f>
        <v/>
      </c>
    </row>
    <row r="48">
      <c r="A48" s="2" t="inlineStr">
        <is>
          <t>Total CAC less its components, summed</t>
        </is>
      </c>
      <c r="B48" s="8">
        <f>(B12-(B6+B7+B8+B9+B11))+(C12-(C6+C7+C8+C9+C11))+(D12-(D6+D7+D8+D9+D11))+(E12-(E6+E7+E8+E9+E11))</f>
        <v/>
      </c>
    </row>
    <row r="49">
      <c r="A49" s="2" t="inlineStr">
        <is>
          <t>Churned MRR less (churned users x ARPU), summed</t>
        </is>
      </c>
      <c r="B49" s="8">
        <f>(B25-B20*B22)+(C25-C20*C22)+(D25-D20*D22)+(E25-E20*E22)</f>
        <v/>
      </c>
    </row>
    <row r="50">
      <c r="A50" s="2" t="inlineStr">
        <is>
          <t>Blended CAC less total CAC over total new users</t>
        </is>
      </c>
      <c r="B50" s="8">
        <f>IF(SUM(B18:E18)=0,0,B36-SUM(B12:E12)/SUM(B18:E18))</f>
        <v/>
      </c>
    </row>
    <row r="51">
      <c r="A51" s="1" t="inlineStr">
        <is>
          <t>All checks pass</t>
        </is>
      </c>
      <c r="B51" s="1">
        <f>AND(ABS(B45)&lt;0.005,ABS(B46)&lt;0.005,ABS(B47)&lt;0.005,ABS(B48)&lt;0.005,ABS(B49)&lt;0.005,ABS(B50)&lt;0.005)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2026-09-16T18:32:24Z</dcterms:created>
  <dcterms:modified xsi:type="dcterms:W3CDTF">2026-09-16T18:32:24Z</dcterms:modified>
</cp:coreProperties>
</file>